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401" activeTab="0"/>
  </bookViews>
  <sheets>
    <sheet name="ARVIONTI" sheetId="1" r:id="rId1"/>
    <sheet name="STANDARDOITU" sheetId="2" r:id="rId2"/>
  </sheets>
  <definedNames>
    <definedName name="_xlnm.Print_Area" localSheetId="0">'ARVIONTI'!$A$1:$H$64</definedName>
    <definedName name="Excel_BuiltIn_Print_Area_1_1">'ARVIONTI'!$A$1:$H$50</definedName>
    <definedName name="max_hintapisteet">'ARVIONTI'!#REF!</definedName>
    <definedName name="Pienin_hinta">NA()</definedName>
    <definedName name="Excel_BuiltIn_Print_Area_1_1_1">'ARVIONTI'!$B$1:$H$49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13" authorId="0">
      <text>
        <r>
          <rPr>
            <b/>
            <sz val="9"/>
            <color indexed="8"/>
            <rFont val="Geneva"/>
            <family val="2"/>
          </rPr>
          <t>syötä haluamasi hinnan painoarvo</t>
        </r>
      </text>
    </comment>
    <comment ref="D14" authorId="0">
      <text>
        <r>
          <rPr>
            <b/>
            <sz val="9"/>
            <color indexed="8"/>
            <rFont val="Geneva"/>
            <family val="2"/>
          </rPr>
          <t>syötä haluamasi laadun painoarvo</t>
        </r>
      </text>
    </comment>
    <comment ref="F17" authorId="0">
      <text>
        <r>
          <rPr>
            <sz val="10"/>
            <rFont val="Verdana"/>
            <family val="2"/>
          </rPr>
          <t xml:space="preserve">Negatiiviset arvot:
</t>
        </r>
        <r>
          <rPr>
            <b/>
            <sz val="10"/>
            <rFont val="Verdana"/>
            <family val="2"/>
          </rPr>
          <t xml:space="preserve">keskiarvon alapuolella kaikki saavat negatiivisen numeroarvon koska standardointi skaalaa arvot nollan suhteen.
Negatiivinen arvo ilmaisee, että ko. tarjouksen hinta tai arvioitu laatu on keskiarvon alapuolella.
</t>
        </r>
        <r>
          <rPr>
            <sz val="10"/>
            <rFont val="Verdana"/>
            <family val="2"/>
          </rPr>
          <t xml:space="preserve">
numeroarvo=
</t>
        </r>
        <r>
          <rPr>
            <u val="single"/>
            <sz val="10"/>
            <rFont val="Verdana"/>
            <family val="2"/>
          </rPr>
          <t xml:space="preserve">(tarjouksen arvo – tarjousten keskiarvo)
</t>
        </r>
        <r>
          <rPr>
            <sz val="10"/>
            <rFont val="Verdana"/>
            <family val="2"/>
          </rPr>
          <t xml:space="preserve">tarjousten hajonta
</t>
        </r>
      </text>
    </comment>
    <comment ref="B18" authorId="0">
      <text>
        <r>
          <rPr>
            <sz val="10"/>
            <rFont val="Verdana"/>
            <family val="2"/>
          </rPr>
          <t>tarjousten paremmuusjärjestys asetettujen painoarvojen mukaisesti</t>
        </r>
      </text>
    </comment>
    <comment ref="C18" authorId="0">
      <text>
        <r>
          <rPr>
            <sz val="10"/>
            <rFont val="Verdana"/>
            <family val="2"/>
          </rPr>
          <t>syötä tarjoajan tunniste vihreisiin soluihin</t>
        </r>
      </text>
    </comment>
    <comment ref="D18" authorId="0">
      <text>
        <r>
          <rPr>
            <sz val="10"/>
            <rFont val="Verdana"/>
            <family val="2"/>
          </rPr>
          <t>syötä tarjouksen arvo euroina vihreisiin soluihin</t>
        </r>
      </text>
    </comment>
    <comment ref="E18" authorId="0">
      <text>
        <r>
          <rPr>
            <sz val="10"/>
            <rFont val="Verdana"/>
            <family val="2"/>
          </rPr>
          <t>syötä tarjoajalle annetut laatupisteet vihreisiin soluihin</t>
        </r>
      </text>
    </comment>
    <comment ref="F19" authorId="0">
      <text>
        <r>
          <rPr>
            <b/>
            <sz val="9"/>
            <color indexed="8"/>
            <rFont val="Geneva"/>
            <family val="2"/>
          </rPr>
          <t xml:space="preserve">standardoidut hintapisteet, painotettu halutulla hinnan painokertoimella.
</t>
        </r>
        <r>
          <rPr>
            <sz val="10"/>
            <color indexed="8"/>
            <rFont val="Verdana"/>
            <family val="2"/>
          </rPr>
          <t xml:space="preserve">Negatiiviset arvot:
</t>
        </r>
        <r>
          <rPr>
            <b/>
            <sz val="10"/>
            <color indexed="8"/>
            <rFont val="Verdana"/>
            <family val="2"/>
          </rPr>
          <t xml:space="preserve">keskiarvon alapuolella kaikki saavat negatiivisen numeroarvon koska standardointi skaalaa arvot nollan suhteen.
Negatiivinen arvo ilmaisee, että ko. tarjouksen hinta tai arvioitu laatu on keskiarvon alapuolella.
</t>
        </r>
        <r>
          <rPr>
            <sz val="10"/>
            <color indexed="8"/>
            <rFont val="Verdana"/>
            <family val="2"/>
          </rPr>
          <t xml:space="preserve">
numeroarvo=
</t>
        </r>
        <r>
          <rPr>
            <u val="single"/>
            <sz val="10"/>
            <color indexed="8"/>
            <rFont val="Verdana"/>
            <family val="2"/>
          </rPr>
          <t xml:space="preserve">(tarjouksen arvo – tarjousten keskiarvo)
</t>
        </r>
        <r>
          <rPr>
            <sz val="10"/>
            <color indexed="8"/>
            <rFont val="Verdana"/>
            <family val="2"/>
          </rPr>
          <t xml:space="preserve">tarjousten hajonta
</t>
        </r>
      </text>
    </comment>
    <comment ref="G19" authorId="0">
      <text>
        <r>
          <rPr>
            <b/>
            <sz val="9"/>
            <color indexed="8"/>
            <rFont val="Geneva"/>
            <family val="2"/>
          </rPr>
          <t>standardoidut laatupisteet, painotettu annetulla laatukertoimella</t>
        </r>
      </text>
    </comment>
    <comment ref="H19" authorId="0">
      <text>
        <r>
          <rPr>
            <sz val="10"/>
            <rFont val="Verdana"/>
            <family val="2"/>
          </rPr>
          <t>yhteenlasketut hinta- ja laatupisteet</t>
        </r>
      </text>
    </comment>
  </commentList>
</comments>
</file>

<file path=xl/sharedStrings.xml><?xml version="1.0" encoding="utf-8"?>
<sst xmlns="http://schemas.openxmlformats.org/spreadsheetml/2006/main" count="54" uniqueCount="51">
  <si>
    <t>HINTA-LAATU ARVIONTI</t>
  </si>
  <si>
    <t>STANDARDOINTIMENETELMÄ</t>
  </si>
  <si>
    <t>taul.v 1.0.1.</t>
  </si>
  <si>
    <t>HANKINTAILMOITUs NRO:</t>
  </si>
  <si>
    <t>HANKINNAN NIMI:</t>
  </si>
  <si>
    <t>HANKINTAYKSIKKÖ:</t>
  </si>
  <si>
    <t>ARVIOINNIN TEKIJÄ:</t>
  </si>
  <si>
    <t>ARVIONTIPVM:</t>
  </si>
  <si>
    <t>ASETETUT PAINOARVOT</t>
  </si>
  <si>
    <t>HINTA</t>
  </si>
  <si>
    <t xml:space="preserve"> = syötä tietoja</t>
  </si>
  <si>
    <t>LAATU</t>
  </si>
  <si>
    <t xml:space="preserve"> = standardoidut tulokset</t>
  </si>
  <si>
    <t>TARKISTUSSUMMA</t>
  </si>
  <si>
    <t xml:space="preserve"> = voittanut tarjous</t>
  </si>
  <si>
    <t>ARVIOINTI</t>
  </si>
  <si>
    <t>STANDARDOITUNA</t>
  </si>
  <si>
    <t>SIJA</t>
  </si>
  <si>
    <t>Nimi</t>
  </si>
  <si>
    <t>TARJOUSHINTA €</t>
  </si>
  <si>
    <t>LAATUPISTEET</t>
  </si>
  <si>
    <t>SUMMA</t>
  </si>
  <si>
    <t>Yritys 1</t>
  </si>
  <si>
    <t>Yritys 2</t>
  </si>
  <si>
    <t>Yritys 3</t>
  </si>
  <si>
    <t>Yritys 4</t>
  </si>
  <si>
    <t>Yritys 5</t>
  </si>
  <si>
    <t>Yritys 6</t>
  </si>
  <si>
    <t>Yritys 7</t>
  </si>
  <si>
    <t>Yritys 8</t>
  </si>
  <si>
    <t>Yritys 9</t>
  </si>
  <si>
    <t>HAJONNAN TARKISTUSSUMMA</t>
  </si>
  <si>
    <t>ARVOT LASKETAAN STANDARDOINTIMENETELMÄSSÄ SEURAAVASTI:</t>
  </si>
  <si>
    <t xml:space="preserve">TARJOUKSEN HINTAPISTEET = </t>
  </si>
  <si>
    <t>(TARJOUSHINTA – TARJOUSHINTOJEN KESKIARVO)</t>
  </si>
  <si>
    <t xml:space="preserve"> (TARJOUSHINTOJEN HAJONTA)</t>
  </si>
  <si>
    <t xml:space="preserve">TARJOUKSEN LAATUPISTEET = </t>
  </si>
  <si>
    <t>(TARJOUKSEN LAATUPISTEET – LAATUPISTEIDEN KESKIARVO)</t>
  </si>
  <si>
    <t xml:space="preserve"> (LAATUPISTEIDEN HAJONTA)</t>
  </si>
  <si>
    <t>LÄHTÖTIEDOISTA LASKETUT, STANDARDOINNISSA KÄYETYT ARVOT</t>
  </si>
  <si>
    <t>KESKIARVO</t>
  </si>
  <si>
    <t>KESKIHAJONTA</t>
  </si>
  <si>
    <t>SUOSITELTAVAT LIITTEET</t>
  </si>
  <si>
    <t>LIITE 1: LAATUARVIOINNIN PISTEYTYSTAULUKKO</t>
  </si>
  <si>
    <t>LIITE 2: TARJOUSKUORIEN AVAUSPÖYTÄKIRJA</t>
  </si>
  <si>
    <t>ALLEKIRJOITUS JA LEIMA</t>
  </si>
  <si>
    <t>Arviontitaulukko perustuu Helsingin Yliopiston Matematiikan ja Tilastotieteen laitokselle tehtyyn tutkimukseen:</t>
  </si>
  <si>
    <t>”KESKIHAJONTA HINTA-LAATU -SUHTEEN LASKEMISESSA - Rakennusalan suunnittelun tarjouskilpailujen tilastollinen tarkastelu"</t>
  </si>
  <si>
    <t>Tekijä: Risto Hiltunen</t>
  </si>
  <si>
    <t>Valvoja: Prof. Lauri Tarkkonen</t>
  </si>
  <si>
    <t>Tutkimus on kokonaisuudessaan ladattavissa osoitteesta: http://www.atl.fi/index.php?id=245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</si>
</sst>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%"/>
    <numFmt numFmtId="166" formatCode="#,##0.00&quot; €&quot;"/>
    <numFmt numFmtId="167" formatCode="0.00"/>
    <numFmt numFmtId="168" formatCode="#,##0.000;[RED]\-#,##0.000"/>
  </numFmts>
  <fonts count="19">
    <font>
      <sz val="10"/>
      <name val="Verdana"/>
      <family val="2"/>
    </font>
    <font>
      <sz val="10"/>
      <name val="Arial"/>
      <family val="0"/>
    </font>
    <font>
      <b/>
      <i/>
      <sz val="16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8"/>
      <name val="Geneva"/>
      <family val="2"/>
    </font>
    <font>
      <b/>
      <sz val="10"/>
      <color indexed="9"/>
      <name val="Arial"/>
      <family val="2"/>
    </font>
    <font>
      <b/>
      <sz val="10"/>
      <name val="Verdana"/>
      <family val="2"/>
    </font>
    <font>
      <u val="single"/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</cellStyleXfs>
  <cellXfs count="8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vertical="center"/>
    </xf>
    <xf numFmtId="164" fontId="2" fillId="0" borderId="1" xfId="0" applyFont="1" applyBorder="1" applyAlignment="1">
      <alignment vertical="center"/>
    </xf>
    <xf numFmtId="164" fontId="3" fillId="0" borderId="1" xfId="0" applyFont="1" applyBorder="1" applyAlignment="1">
      <alignment vertical="center"/>
    </xf>
    <xf numFmtId="164" fontId="3" fillId="0" borderId="1" xfId="0" applyFont="1" applyBorder="1" applyAlignment="1">
      <alignment horizontal="right" vertical="center"/>
    </xf>
    <xf numFmtId="164" fontId="0" fillId="0" borderId="1" xfId="0" applyBorder="1" applyAlignment="1">
      <alignment vertical="center"/>
    </xf>
    <xf numFmtId="164" fontId="4" fillId="0" borderId="1" xfId="0" applyFont="1" applyBorder="1" applyAlignment="1">
      <alignment horizontal="right" vertical="center"/>
    </xf>
    <xf numFmtId="164" fontId="4" fillId="0" borderId="1" xfId="0" applyFont="1" applyBorder="1" applyAlignment="1">
      <alignment horizontal="center" vertical="center"/>
    </xf>
    <xf numFmtId="164" fontId="0" fillId="0" borderId="0" xfId="0" applyAlignment="1">
      <alignment vertical="center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right"/>
    </xf>
    <xf numFmtId="164" fontId="1" fillId="0" borderId="1" xfId="0" applyFont="1" applyBorder="1" applyAlignment="1">
      <alignment horizontal="left"/>
    </xf>
    <xf numFmtId="164" fontId="1" fillId="0" borderId="1" xfId="0" applyFont="1" applyBorder="1" applyAlignment="1">
      <alignment/>
    </xf>
    <xf numFmtId="164" fontId="1" fillId="2" borderId="1" xfId="0" applyFont="1" applyFill="1" applyBorder="1" applyAlignment="1">
      <alignment/>
    </xf>
    <xf numFmtId="164" fontId="1" fillId="0" borderId="1" xfId="0" applyFont="1" applyBorder="1" applyAlignment="1">
      <alignment/>
    </xf>
    <xf numFmtId="164" fontId="1" fillId="0" borderId="0" xfId="0" applyFont="1" applyAlignment="1">
      <alignment/>
    </xf>
    <xf numFmtId="164" fontId="1" fillId="3" borderId="1" xfId="0" applyFont="1" applyFill="1" applyBorder="1" applyAlignment="1">
      <alignment/>
    </xf>
    <xf numFmtId="164" fontId="5" fillId="3" borderId="1" xfId="0" applyFont="1" applyFill="1" applyBorder="1" applyAlignment="1">
      <alignment/>
    </xf>
    <xf numFmtId="164" fontId="6" fillId="0" borderId="1" xfId="0" applyFont="1" applyBorder="1" applyAlignment="1">
      <alignment/>
    </xf>
    <xf numFmtId="165" fontId="6" fillId="2" borderId="1" xfId="19" applyFont="1" applyFill="1" applyBorder="1" applyAlignment="1" applyProtection="1">
      <alignment/>
      <protection locked="0"/>
    </xf>
    <xf numFmtId="164" fontId="1" fillId="2" borderId="0" xfId="0" applyFont="1" applyFill="1" applyAlignment="1">
      <alignment/>
    </xf>
    <xf numFmtId="165" fontId="1" fillId="0" borderId="0" xfId="0" applyNumberFormat="1" applyFont="1" applyAlignment="1">
      <alignment/>
    </xf>
    <xf numFmtId="164" fontId="1" fillId="4" borderId="0" xfId="0" applyFont="1" applyFill="1" applyAlignment="1">
      <alignment/>
    </xf>
    <xf numFmtId="164" fontId="1" fillId="0" borderId="2" xfId="0" applyFont="1" applyBorder="1" applyAlignment="1">
      <alignment horizontal="right"/>
    </xf>
    <xf numFmtId="165" fontId="1" fillId="0" borderId="2" xfId="19" applyFont="1" applyFill="1" applyBorder="1" applyAlignment="1" applyProtection="1">
      <alignment/>
      <protection locked="0"/>
    </xf>
    <xf numFmtId="164" fontId="8" fillId="5" borderId="0" xfId="0" applyFont="1" applyFill="1" applyAlignment="1">
      <alignment/>
    </xf>
    <xf numFmtId="164" fontId="1" fillId="0" borderId="0" xfId="0" applyFont="1" applyFill="1" applyAlignment="1">
      <alignment/>
    </xf>
    <xf numFmtId="165" fontId="1" fillId="3" borderId="2" xfId="19" applyFont="1" applyFill="1" applyBorder="1" applyAlignment="1" applyProtection="1">
      <alignment/>
      <protection/>
    </xf>
    <xf numFmtId="164" fontId="5" fillId="3" borderId="2" xfId="0" applyFont="1" applyFill="1" applyBorder="1" applyAlignment="1">
      <alignment/>
    </xf>
    <xf numFmtId="164" fontId="1" fillId="3" borderId="2" xfId="0" applyFont="1" applyFill="1" applyBorder="1" applyAlignment="1">
      <alignment/>
    </xf>
    <xf numFmtId="165" fontId="1" fillId="3" borderId="2" xfId="0" applyNumberFormat="1" applyFont="1" applyFill="1" applyBorder="1" applyAlignment="1">
      <alignment/>
    </xf>
    <xf numFmtId="164" fontId="6" fillId="3" borderId="2" xfId="0" applyFont="1" applyFill="1" applyBorder="1" applyAlignment="1">
      <alignment/>
    </xf>
    <xf numFmtId="164" fontId="1" fillId="0" borderId="3" xfId="0" applyFont="1" applyBorder="1" applyAlignment="1">
      <alignment/>
    </xf>
    <xf numFmtId="164" fontId="1" fillId="0" borderId="4" xfId="0" applyFont="1" applyBorder="1" applyAlignment="1">
      <alignment/>
    </xf>
    <xf numFmtId="164" fontId="6" fillId="0" borderId="5" xfId="0" applyFont="1" applyBorder="1" applyAlignment="1">
      <alignment/>
    </xf>
    <xf numFmtId="164" fontId="1" fillId="0" borderId="5" xfId="0" applyFont="1" applyBorder="1" applyAlignment="1">
      <alignment/>
    </xf>
    <xf numFmtId="164" fontId="6" fillId="0" borderId="0" xfId="0" applyFont="1" applyAlignment="1">
      <alignment horizontal="right"/>
    </xf>
    <xf numFmtId="164" fontId="6" fillId="3" borderId="6" xfId="0" applyFont="1" applyFill="1" applyBorder="1" applyAlignment="1">
      <alignment horizontal="left"/>
    </xf>
    <xf numFmtId="164" fontId="6" fillId="3" borderId="7" xfId="0" applyFont="1" applyFill="1" applyBorder="1" applyAlignment="1">
      <alignment horizontal="left"/>
    </xf>
    <xf numFmtId="164" fontId="6" fillId="3" borderId="7" xfId="0" applyFont="1" applyFill="1" applyBorder="1" applyAlignment="1">
      <alignment horizontal="right"/>
    </xf>
    <xf numFmtId="165" fontId="6" fillId="3" borderId="7" xfId="19" applyFont="1" applyFill="1" applyBorder="1" applyAlignment="1" applyProtection="1">
      <alignment horizontal="right"/>
      <protection/>
    </xf>
    <xf numFmtId="164" fontId="6" fillId="0" borderId="8" xfId="0" applyFont="1" applyBorder="1" applyAlignment="1">
      <alignment horizontal="center" vertical="top"/>
    </xf>
    <xf numFmtId="164" fontId="6" fillId="2" borderId="9" xfId="0" applyFont="1" applyFill="1" applyBorder="1" applyAlignment="1" applyProtection="1">
      <alignment horizontal="left" vertical="top" wrapText="1"/>
      <protection locked="0"/>
    </xf>
    <xf numFmtId="166" fontId="1" fillId="2" borderId="10" xfId="0" applyNumberFormat="1" applyFont="1" applyFill="1" applyBorder="1" applyAlignment="1" applyProtection="1">
      <alignment horizontal="right" vertical="top"/>
      <protection locked="0"/>
    </xf>
    <xf numFmtId="167" fontId="1" fillId="2" borderId="11" xfId="0" applyNumberFormat="1" applyFont="1" applyFill="1" applyBorder="1" applyAlignment="1" applyProtection="1">
      <alignment horizontal="right" vertical="top"/>
      <protection locked="0"/>
    </xf>
    <xf numFmtId="168" fontId="1" fillId="4" borderId="12" xfId="0" applyNumberFormat="1" applyFont="1" applyFill="1" applyBorder="1" applyAlignment="1">
      <alignment horizontal="right" vertical="top"/>
    </xf>
    <xf numFmtId="168" fontId="1" fillId="4" borderId="8" xfId="0" applyNumberFormat="1" applyFont="1" applyFill="1" applyBorder="1" applyAlignment="1">
      <alignment horizontal="right" vertical="top"/>
    </xf>
    <xf numFmtId="168" fontId="6" fillId="4" borderId="10" xfId="0" applyNumberFormat="1" applyFont="1" applyFill="1" applyBorder="1" applyAlignment="1">
      <alignment horizontal="right" vertical="top"/>
    </xf>
    <xf numFmtId="164" fontId="6" fillId="0" borderId="13" xfId="0" applyFont="1" applyBorder="1" applyAlignment="1">
      <alignment horizontal="center" vertical="top"/>
    </xf>
    <xf numFmtId="166" fontId="1" fillId="2" borderId="9" xfId="0" applyNumberFormat="1" applyFont="1" applyFill="1" applyBorder="1" applyAlignment="1" applyProtection="1">
      <alignment horizontal="right" vertical="top"/>
      <protection locked="0"/>
    </xf>
    <xf numFmtId="167" fontId="1" fillId="2" borderId="14" xfId="0" applyNumberFormat="1" applyFont="1" applyFill="1" applyBorder="1" applyAlignment="1" applyProtection="1">
      <alignment horizontal="right" vertical="top"/>
      <protection locked="0"/>
    </xf>
    <xf numFmtId="168" fontId="1" fillId="4" borderId="13" xfId="0" applyNumberFormat="1" applyFont="1" applyFill="1" applyBorder="1" applyAlignment="1">
      <alignment horizontal="right" vertical="top"/>
    </xf>
    <xf numFmtId="168" fontId="6" fillId="4" borderId="9" xfId="0" applyNumberFormat="1" applyFont="1" applyFill="1" applyBorder="1" applyAlignment="1">
      <alignment horizontal="right" vertical="top"/>
    </xf>
    <xf numFmtId="167" fontId="1" fillId="4" borderId="12" xfId="0" applyNumberFormat="1" applyFont="1" applyFill="1" applyBorder="1" applyAlignment="1">
      <alignment horizontal="right" vertical="top"/>
    </xf>
    <xf numFmtId="167" fontId="1" fillId="4" borderId="13" xfId="0" applyNumberFormat="1" applyFont="1" applyFill="1" applyBorder="1" applyAlignment="1">
      <alignment horizontal="right" vertical="top"/>
    </xf>
    <xf numFmtId="167" fontId="6" fillId="4" borderId="9" xfId="0" applyNumberFormat="1" applyFont="1" applyFill="1" applyBorder="1" applyAlignment="1">
      <alignment horizontal="right" vertical="top"/>
    </xf>
    <xf numFmtId="164" fontId="6" fillId="0" borderId="0" xfId="0" applyFont="1" applyFill="1" applyBorder="1" applyAlignment="1">
      <alignment horizontal="right" vertical="top"/>
    </xf>
    <xf numFmtId="164" fontId="6" fillId="0" borderId="0" xfId="0" applyFont="1" applyFill="1" applyBorder="1" applyAlignment="1" applyProtection="1">
      <alignment horizontal="left" vertical="top" wrapText="1"/>
      <protection locked="0"/>
    </xf>
    <xf numFmtId="167" fontId="1" fillId="0" borderId="0" xfId="0" applyNumberFormat="1" applyFont="1" applyFill="1" applyBorder="1" applyAlignment="1" applyProtection="1">
      <alignment horizontal="right" vertical="top"/>
      <protection locked="0"/>
    </xf>
    <xf numFmtId="167" fontId="1" fillId="0" borderId="0" xfId="0" applyNumberFormat="1" applyFont="1" applyFill="1" applyBorder="1" applyAlignment="1">
      <alignment horizontal="right" vertical="top"/>
    </xf>
    <xf numFmtId="164" fontId="1" fillId="0" borderId="0" xfId="0" applyFont="1" applyAlignment="1">
      <alignment horizontal="right"/>
    </xf>
    <xf numFmtId="167" fontId="1" fillId="0" borderId="0" xfId="0" applyNumberFormat="1" applyFont="1" applyBorder="1" applyAlignment="1">
      <alignment/>
    </xf>
    <xf numFmtId="167" fontId="1" fillId="0" borderId="0" xfId="0" applyNumberFormat="1" applyFont="1" applyFill="1" applyBorder="1" applyAlignment="1" applyProtection="1">
      <alignment horizontal="right"/>
      <protection locked="0"/>
    </xf>
    <xf numFmtId="164" fontId="1" fillId="0" borderId="0" xfId="0" applyFont="1" applyFill="1" applyBorder="1" applyAlignment="1">
      <alignment/>
    </xf>
    <xf numFmtId="164" fontId="0" fillId="0" borderId="0" xfId="0" applyFont="1" applyAlignment="1">
      <alignment/>
    </xf>
    <xf numFmtId="164" fontId="0" fillId="0" borderId="15" xfId="0" applyFont="1" applyBorder="1" applyAlignment="1">
      <alignment/>
    </xf>
    <xf numFmtId="164" fontId="1" fillId="0" borderId="15" xfId="0" applyFont="1" applyBorder="1" applyAlignment="1">
      <alignment horizontal="center"/>
    </xf>
    <xf numFmtId="164" fontId="1" fillId="0" borderId="15" xfId="0" applyFont="1" applyBorder="1" applyAlignment="1">
      <alignment/>
    </xf>
    <xf numFmtId="164" fontId="1" fillId="0" borderId="0" xfId="0" applyFont="1" applyBorder="1" applyAlignment="1">
      <alignment horizontal="center"/>
    </xf>
    <xf numFmtId="164" fontId="6" fillId="0" borderId="0" xfId="0" applyFont="1" applyAlignment="1">
      <alignment/>
    </xf>
    <xf numFmtId="164" fontId="1" fillId="3" borderId="16" xfId="0" applyFont="1" applyFill="1" applyBorder="1" applyAlignment="1">
      <alignment/>
    </xf>
    <xf numFmtId="164" fontId="6" fillId="3" borderId="17" xfId="0" applyFont="1" applyFill="1" applyBorder="1" applyAlignment="1">
      <alignment horizontal="center"/>
    </xf>
    <xf numFmtId="164" fontId="6" fillId="3" borderId="18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6" fillId="3" borderId="13" xfId="0" applyFont="1" applyFill="1" applyBorder="1" applyAlignment="1">
      <alignment horizontal="right"/>
    </xf>
    <xf numFmtId="166" fontId="1" fillId="0" borderId="9" xfId="0" applyNumberFormat="1" applyFont="1" applyBorder="1" applyAlignment="1">
      <alignment horizontal="center"/>
    </xf>
    <xf numFmtId="167" fontId="1" fillId="0" borderId="14" xfId="0" applyNumberFormat="1" applyFont="1" applyBorder="1" applyAlignment="1">
      <alignment horizontal="center"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1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  <color rgb="FFFF0000"/>
      </font>
      <border/>
    </dxf>
    <dxf>
      <font>
        <b/>
        <i val="0"/>
        <color rgb="FFFFFFFF"/>
      </font>
      <fill>
        <patternFill patternType="solid">
          <fgColor rgb="FFFF420E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ARVIONTI!$C$13:$C$13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ARVIONTI!$C$19:$C$33</c:f>
              <c:strCache/>
            </c:strRef>
          </c:cat>
          <c:val>
            <c:numRef>
              <c:f>ARVIONTI!$F$19:$F$33</c:f>
              <c:numCache/>
            </c:numRef>
          </c:val>
        </c:ser>
        <c:ser>
          <c:idx val="1"/>
          <c:order val="1"/>
          <c:tx>
            <c:strRef>
              <c:f>ARVIONTI!$E$18:$E$18</c:f>
            </c:strRef>
          </c:tx>
          <c:spPr>
            <a:solidFill>
              <a:srgbClr val="579D1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ARVIONTI!$C$19:$C$33</c:f>
              <c:strCache/>
            </c:strRef>
          </c:cat>
          <c:val>
            <c:numRef>
              <c:f>ARVIONTI!$G$19:$G$33</c:f>
              <c:numCache/>
            </c:numRef>
          </c:val>
        </c:ser>
        <c:ser>
          <c:idx val="2"/>
          <c:order val="2"/>
          <c:tx>
            <c:strRef>
              <c:f>ARVIONTI!$H$18:$H$18</c:f>
            </c:strRef>
          </c:tx>
          <c:spPr>
            <a:solidFill>
              <a:srgbClr val="80808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ARVIONTI!$C$19:$C$33</c:f>
              <c:strCache/>
            </c:strRef>
          </c:cat>
          <c:val>
            <c:numRef>
              <c:f>ARVIONTI!$H$19:$H$33</c:f>
              <c:numCache/>
            </c:numRef>
          </c:val>
        </c:ser>
        <c:gapWidth val="100"/>
        <c:axId val="43975263"/>
        <c:axId val="60233048"/>
      </c:barChart>
      <c:catAx>
        <c:axId val="43975263"/>
        <c:scaling>
          <c:orientation val="maxMin"/>
        </c:scaling>
        <c:axPos val="l"/>
        <c:delete val="0"/>
        <c:numFmt formatCode="General" sourceLinked="1"/>
        <c:majorTickMark val="out"/>
        <c:minorTickMark val="out"/>
        <c:tickLblPos val="low"/>
        <c:spPr>
          <a:ln w="12700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233048"/>
        <c:crossesAt val="0"/>
        <c:auto val="1"/>
        <c:lblOffset val="100"/>
        <c:noMultiLvlLbl val="0"/>
      </c:catAx>
      <c:valAx>
        <c:axId val="60233048"/>
        <c:scaling>
          <c:orientation val="minMax"/>
        </c:scaling>
        <c:axPos val="t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975263"/>
        <c:crosses val="max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419100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5631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showGridLines="0" tabSelected="1" zoomScaleSheetLayoutView="100" workbookViewId="0" topLeftCell="A1">
      <selection activeCell="D31" sqref="D31"/>
    </sheetView>
  </sheetViews>
  <sheetFormatPr defaultColWidth="11.00390625" defaultRowHeight="12.75"/>
  <cols>
    <col min="1" max="1" width="6.375" style="0" customWidth="1"/>
    <col min="2" max="2" width="6.25390625" style="0" customWidth="1"/>
    <col min="3" max="3" width="15.125" style="0" customWidth="1"/>
    <col min="4" max="4" width="15.875" style="0" customWidth="1"/>
    <col min="5" max="5" width="13.125" style="0" customWidth="1"/>
    <col min="6" max="7" width="12.625" style="0" customWidth="1"/>
    <col min="8" max="8" width="13.125" style="0" customWidth="1"/>
    <col min="9" max="18" width="16.75390625" style="0" customWidth="1"/>
  </cols>
  <sheetData>
    <row r="1" spans="1:8" ht="12">
      <c r="A1" s="1"/>
      <c r="B1" s="1"/>
      <c r="C1" s="1"/>
      <c r="D1" s="1"/>
      <c r="E1" s="1"/>
      <c r="F1" s="1"/>
      <c r="G1" s="1"/>
      <c r="H1" s="1"/>
    </row>
    <row r="2" spans="1:8" ht="12">
      <c r="A2" s="1"/>
      <c r="B2" s="1"/>
      <c r="C2" s="1"/>
      <c r="D2" s="1"/>
      <c r="E2" s="1"/>
      <c r="F2" s="1"/>
      <c r="G2" s="1"/>
      <c r="H2" s="1"/>
    </row>
    <row r="3" spans="1:8" s="9" customFormat="1" ht="18.75">
      <c r="A3" s="2"/>
      <c r="B3" s="3" t="s">
        <v>0</v>
      </c>
      <c r="C3" s="4"/>
      <c r="D3" s="4"/>
      <c r="E3" s="5"/>
      <c r="F3" s="6"/>
      <c r="G3" s="7" t="s">
        <v>1</v>
      </c>
      <c r="H3" s="8" t="s">
        <v>2</v>
      </c>
    </row>
    <row r="4" spans="1:8" ht="12">
      <c r="A4" s="1"/>
      <c r="B4" s="10"/>
      <c r="C4" s="10"/>
      <c r="D4" s="10"/>
      <c r="E4" s="11"/>
      <c r="F4" s="10"/>
      <c r="G4" s="10"/>
      <c r="H4" s="10"/>
    </row>
    <row r="5" spans="1:8" ht="12">
      <c r="A5" s="1"/>
      <c r="B5" s="12" t="s">
        <v>3</v>
      </c>
      <c r="C5" s="13"/>
      <c r="D5" s="14"/>
      <c r="E5" s="14"/>
      <c r="F5" s="10"/>
      <c r="G5" s="10"/>
      <c r="H5" s="10"/>
    </row>
    <row r="6" spans="1:8" ht="12">
      <c r="A6" s="1"/>
      <c r="B6" s="12" t="s">
        <v>4</v>
      </c>
      <c r="C6" s="13"/>
      <c r="D6" s="14"/>
      <c r="E6" s="14"/>
      <c r="F6" s="10"/>
      <c r="G6" s="10"/>
      <c r="H6" s="10"/>
    </row>
    <row r="7" spans="1:8" ht="12">
      <c r="A7" s="1"/>
      <c r="B7" s="12" t="s">
        <v>5</v>
      </c>
      <c r="C7" s="13"/>
      <c r="D7" s="14"/>
      <c r="E7" s="14"/>
      <c r="F7" s="10"/>
      <c r="G7" s="10"/>
      <c r="H7" s="10"/>
    </row>
    <row r="8" spans="1:8" ht="12">
      <c r="A8" s="1"/>
      <c r="B8" s="12" t="s">
        <v>6</v>
      </c>
      <c r="C8" s="13"/>
      <c r="D8" s="14"/>
      <c r="E8" s="14"/>
      <c r="F8" s="1"/>
      <c r="G8" s="1"/>
      <c r="H8" s="1"/>
    </row>
    <row r="9" spans="1:8" ht="12">
      <c r="A9" s="1"/>
      <c r="B9" s="15" t="s">
        <v>7</v>
      </c>
      <c r="C9" s="13"/>
      <c r="D9" s="14"/>
      <c r="E9" s="14"/>
      <c r="F9" s="10"/>
      <c r="G9" s="11"/>
      <c r="H9" s="10"/>
    </row>
    <row r="10" spans="1:8" ht="12.75">
      <c r="A10" s="1"/>
      <c r="B10" s="16"/>
      <c r="C10" s="1"/>
      <c r="D10" s="10"/>
      <c r="E10" s="11"/>
      <c r="F10" s="10"/>
      <c r="G10" s="11"/>
      <c r="H10" s="10"/>
    </row>
    <row r="11" spans="1:8" ht="12.75">
      <c r="A11" s="1"/>
      <c r="B11" s="1"/>
      <c r="D11" s="1"/>
      <c r="E11" s="1"/>
      <c r="F11" s="1"/>
      <c r="G11" s="1"/>
      <c r="H11" s="1"/>
    </row>
    <row r="12" spans="1:8" ht="18">
      <c r="A12" s="1"/>
      <c r="B12" s="17"/>
      <c r="C12" s="18" t="s">
        <v>8</v>
      </c>
      <c r="D12" s="17"/>
      <c r="E12" s="17"/>
      <c r="F12" s="17"/>
      <c r="G12" s="17"/>
      <c r="H12" s="17"/>
    </row>
    <row r="13" spans="1:8" ht="12.75">
      <c r="A13" s="1"/>
      <c r="B13" s="1"/>
      <c r="C13" s="19" t="s">
        <v>9</v>
      </c>
      <c r="D13" s="20">
        <v>0.3</v>
      </c>
      <c r="E13" s="1"/>
      <c r="F13" s="21"/>
      <c r="G13" s="22" t="s">
        <v>10</v>
      </c>
      <c r="H13" s="1"/>
    </row>
    <row r="14" spans="1:8" ht="12.75">
      <c r="A14" s="1"/>
      <c r="B14" s="1"/>
      <c r="C14" s="19" t="s">
        <v>11</v>
      </c>
      <c r="D14" s="20">
        <v>0.7</v>
      </c>
      <c r="E14" s="1"/>
      <c r="F14" s="23"/>
      <c r="G14" s="1" t="s">
        <v>12</v>
      </c>
      <c r="H14" s="1"/>
    </row>
    <row r="15" spans="1:8" ht="12.75">
      <c r="A15" s="1"/>
      <c r="B15" s="1"/>
      <c r="C15" s="24" t="s">
        <v>13</v>
      </c>
      <c r="D15" s="25">
        <f>SUM(D13:D14)</f>
        <v>1</v>
      </c>
      <c r="E15" s="1"/>
      <c r="F15" s="26">
        <v>1</v>
      </c>
      <c r="G15" s="22" t="s">
        <v>14</v>
      </c>
      <c r="H15" s="1"/>
    </row>
    <row r="16" spans="1:8" ht="18">
      <c r="A16" s="27"/>
      <c r="B16" s="28"/>
      <c r="C16" s="29" t="s">
        <v>15</v>
      </c>
      <c r="D16" s="28"/>
      <c r="E16" s="30"/>
      <c r="F16" s="31"/>
      <c r="G16" s="30"/>
      <c r="H16" s="32"/>
    </row>
    <row r="17" spans="1:8" ht="12.75">
      <c r="A17" s="1"/>
      <c r="B17" s="33"/>
      <c r="C17" s="33"/>
      <c r="D17" s="33"/>
      <c r="E17" s="34"/>
      <c r="F17" s="35" t="s">
        <v>16</v>
      </c>
      <c r="G17" s="34"/>
      <c r="H17" s="36"/>
    </row>
    <row r="18" spans="1:8" ht="12" customHeight="1">
      <c r="A18" s="37"/>
      <c r="B18" s="38" t="s">
        <v>17</v>
      </c>
      <c r="C18" s="39" t="s">
        <v>18</v>
      </c>
      <c r="D18" s="40" t="s">
        <v>19</v>
      </c>
      <c r="E18" s="40" t="s">
        <v>20</v>
      </c>
      <c r="F18" s="41" t="str">
        <f>TEXT(D13,"0%")&amp;" HINTA"</f>
        <v>30% HINTA</v>
      </c>
      <c r="G18" s="41" t="str">
        <f>TEXT(D14,"0%")&amp;" LAATU"</f>
        <v>70% LAATU</v>
      </c>
      <c r="H18" s="40" t="s">
        <v>21</v>
      </c>
    </row>
    <row r="19" spans="1:8" ht="12.75">
      <c r="A19" s="1"/>
      <c r="B19" s="42">
        <f>IF(ISNUMBER(F19),(RANK(H19,$H$19:$H$33,0)),"")</f>
        <v>7</v>
      </c>
      <c r="C19" s="43" t="s">
        <v>22</v>
      </c>
      <c r="D19" s="44">
        <v>430965</v>
      </c>
      <c r="E19" s="45">
        <v>89</v>
      </c>
      <c r="F19" s="46">
        <f>IF(ISNUMBER(E19),(-$D$13*((D19-$D$49)/$D$50)),"")</f>
        <v>-0.3264682794429257</v>
      </c>
      <c r="G19" s="47">
        <f>IF(ISNUMBER(E19),($D$14*((E19-$E$49)/$E$50)),"")</f>
        <v>0.24151018669293636</v>
      </c>
      <c r="H19" s="48">
        <f>IF(ISNUMBER(F19),(F19+G19),"")</f>
        <v>-0.08495809274998936</v>
      </c>
    </row>
    <row r="20" spans="1:8" ht="12.75">
      <c r="A20" s="1"/>
      <c r="B20" s="49">
        <f>IF(ISNUMBER(F20),(RANK(H20,$H$19:$H$33,0)),"")</f>
        <v>8</v>
      </c>
      <c r="C20" s="43" t="s">
        <v>23</v>
      </c>
      <c r="D20" s="50">
        <v>228565</v>
      </c>
      <c r="E20" s="51">
        <v>82</v>
      </c>
      <c r="F20" s="46">
        <f>IF(ISNUMBER(E20),(-$D$13*((D20-$D$49)/$D$50)),"")</f>
        <v>0.12408354572383266</v>
      </c>
      <c r="G20" s="52">
        <f>IF(ISNUMBER(E20),($D$14*((E20-$E$49)/$E$50)),"")</f>
        <v>-0.9288853334343719</v>
      </c>
      <c r="H20" s="53">
        <f>IF(ISNUMBER(F20),(F20+G20),"")</f>
        <v>-0.8048017877105392</v>
      </c>
    </row>
    <row r="21" spans="1:8" ht="12.75">
      <c r="A21" s="1"/>
      <c r="B21" s="49">
        <f>IF(ISNUMBER(F21),(RANK(H21,$H$19:$H$33,0)),"")</f>
        <v>2</v>
      </c>
      <c r="C21" s="43" t="s">
        <v>24</v>
      </c>
      <c r="D21" s="50">
        <v>436765</v>
      </c>
      <c r="E21" s="51">
        <v>94</v>
      </c>
      <c r="F21" s="46">
        <f>IF(ISNUMBER(E21),(-$D$13*((D21-$D$49)/$D$50)),"")</f>
        <v>-0.3393793495316964</v>
      </c>
      <c r="G21" s="52">
        <f>IF(ISNUMBER(E21),($D$14*((E21-$E$49)/$E$50)),"")</f>
        <v>1.077506986783871</v>
      </c>
      <c r="H21" s="53">
        <f>IF(ISNUMBER(F21),(F21+G21),"")</f>
        <v>0.7381276372521746</v>
      </c>
    </row>
    <row r="22" spans="1:8" ht="12.75">
      <c r="A22" s="1"/>
      <c r="B22" s="49">
        <f>IF(ISNUMBER(F22),(RANK(H22,$H$19:$H$33,0)),"")</f>
        <v>1</v>
      </c>
      <c r="C22" s="43" t="s">
        <v>25</v>
      </c>
      <c r="D22" s="50">
        <v>220135</v>
      </c>
      <c r="E22" s="51">
        <v>92</v>
      </c>
      <c r="F22" s="46">
        <f>IF(ISNUMBER(E22),(-$D$13*((D22-$D$49)/$D$50)),"")</f>
        <v>0.14284911828389082</v>
      </c>
      <c r="G22" s="52">
        <f>IF(ISNUMBER(E22),($D$14*((E22-$E$49)/$E$50)),"")</f>
        <v>0.7431082667474971</v>
      </c>
      <c r="H22" s="53">
        <f>IF(ISNUMBER(F22),(F22+G22),"")</f>
        <v>0.8859573850313879</v>
      </c>
    </row>
    <row r="23" spans="1:8" ht="12.75">
      <c r="A23" s="1"/>
      <c r="B23" s="49">
        <f>IF(ISNUMBER(F23),(RANK(H23,$H$19:$H$33,0)),"")</f>
        <v>6</v>
      </c>
      <c r="C23" s="43" t="s">
        <v>26</v>
      </c>
      <c r="D23" s="50">
        <v>123000</v>
      </c>
      <c r="E23" s="51">
        <v>85</v>
      </c>
      <c r="F23" s="46">
        <f>IF(ISNUMBER(E23),(-$D$13*((D23-$D$49)/$D$50)),"")</f>
        <v>0.3590761515722954</v>
      </c>
      <c r="G23" s="52">
        <f>IF(ISNUMBER(E23),($D$14*((E23-$E$49)/$E$50)),"")</f>
        <v>-0.4272872533798112</v>
      </c>
      <c r="H23" s="53">
        <f>IF(ISNUMBER(F23),(F23+G23),"")</f>
        <v>-0.06821110180751583</v>
      </c>
    </row>
    <row r="24" spans="1:8" ht="12.75">
      <c r="A24" s="1"/>
      <c r="B24" s="49">
        <f>IF(ISNUMBER(F24),(RANK(H24,$H$19:$H$33,0)),"")</f>
        <v>3</v>
      </c>
      <c r="C24" s="43" t="s">
        <v>27</v>
      </c>
      <c r="D24" s="50">
        <v>202365</v>
      </c>
      <c r="E24" s="51">
        <v>88</v>
      </c>
      <c r="F24" s="46">
        <f>IF(ISNUMBER(E24),(-$D$13*((D24-$D$49)/$D$50)),"")</f>
        <v>0.18240596578000395</v>
      </c>
      <c r="G24" s="52">
        <f>IF(ISNUMBER(E24),($D$14*((E24-$E$49)/$E$50)),"")</f>
        <v>0.07431082667474948</v>
      </c>
      <c r="H24" s="53">
        <f>IF(ISNUMBER(F24),(F24+G24),"")</f>
        <v>0.25671679245475343</v>
      </c>
    </row>
    <row r="25" spans="1:8" ht="12.75">
      <c r="A25" s="1"/>
      <c r="B25" s="49">
        <f>IF(ISNUMBER(F25),(RANK(H25,$H$19:$H$33,0)),"")</f>
        <v>5</v>
      </c>
      <c r="C25" s="43" t="s">
        <v>28</v>
      </c>
      <c r="D25" s="50">
        <v>441000</v>
      </c>
      <c r="E25" s="51">
        <v>90</v>
      </c>
      <c r="F25" s="46">
        <f>IF(ISNUMBER(E25),(-$D$13*((D25-$D$49)/$D$50)),"")</f>
        <v>-0.3488066567430661</v>
      </c>
      <c r="G25" s="52">
        <f>IF(ISNUMBER(E25),($D$14*((E25-$E$49)/$E$50)),"")</f>
        <v>0.40870954671112325</v>
      </c>
      <c r="H25" s="53">
        <f>IF(ISNUMBER(F25),(F25+G25),"")</f>
        <v>0.05990288996805715</v>
      </c>
    </row>
    <row r="26" spans="1:8" ht="12.75">
      <c r="A26" s="1"/>
      <c r="B26" s="49">
        <f>IF(ISNUMBER(F26),(RANK(H26,$H$19:$H$33,0)),"")</f>
        <v>4</v>
      </c>
      <c r="C26" s="43" t="s">
        <v>29</v>
      </c>
      <c r="D26" s="50">
        <v>112000</v>
      </c>
      <c r="E26" s="51">
        <v>86</v>
      </c>
      <c r="F26" s="46">
        <f>IF(ISNUMBER(E26),(-$D$13*((D26-$D$49)/$D$50)),"")</f>
        <v>0.3835626638096192</v>
      </c>
      <c r="G26" s="52">
        <f>IF(ISNUMBER(E26),($D$14*((E26-$E$49)/$E$50)),"")</f>
        <v>-0.26008789336162436</v>
      </c>
      <c r="H26" s="53">
        <f>IF(ISNUMBER(F26),(F26+G26),"")</f>
        <v>0.12347477044799482</v>
      </c>
    </row>
    <row r="27" spans="1:8" ht="12.75">
      <c r="A27" s="1"/>
      <c r="B27" s="49">
        <f>IF(ISNUMBER(F27),(RANK(H27,$H$19:$H$33,0)),"")</f>
        <v>9</v>
      </c>
      <c r="C27" s="43" t="s">
        <v>30</v>
      </c>
      <c r="D27" s="50">
        <v>363965</v>
      </c>
      <c r="E27" s="51">
        <v>82</v>
      </c>
      <c r="F27" s="46">
        <f>IF(ISNUMBER(E27),(-$D$13*((D27-$D$49)/$D$50)),"")</f>
        <v>-0.17732315945195332</v>
      </c>
      <c r="G27" s="52">
        <f>IF(ISNUMBER(E27),($D$14*((E27-$E$49)/$E$50)),"")</f>
        <v>-0.9288853334343719</v>
      </c>
      <c r="H27" s="53">
        <f>IF(ISNUMBER(F27),(F27+G27),"")</f>
        <v>-1.1062084928863252</v>
      </c>
    </row>
    <row r="28" spans="1:8" ht="12.75">
      <c r="A28" s="1"/>
      <c r="B28" s="49">
        <f>IF(ISNUMBER(F28),(RANK(H28,$H$19:$H$33,0)),"")</f>
      </c>
      <c r="C28" s="43"/>
      <c r="D28" s="50"/>
      <c r="E28" s="51"/>
      <c r="F28" s="54">
        <f>IF(ISNUMBER(E28),(-$D$13*((D28-$D$49)/$D$50)),"")</f>
      </c>
      <c r="G28" s="55">
        <f>IF(ISNUMBER(E28),($D$14*((E28-$E$49)/$E$50)),"")</f>
      </c>
      <c r="H28" s="56">
        <f>IF(ISNUMBER(F28),(F28+G28),"")</f>
      </c>
    </row>
    <row r="29" spans="1:8" ht="12.75">
      <c r="A29" s="1"/>
      <c r="B29" s="49">
        <f>IF(ISNUMBER(F29),(RANK(H29,$H$19:$H$33,0)),"")</f>
      </c>
      <c r="C29" s="43"/>
      <c r="D29" s="50"/>
      <c r="E29" s="51"/>
      <c r="F29" s="54">
        <f>IF(ISNUMBER(E29),(-$D$13*((D29-$D$49)/$D$50)),"")</f>
      </c>
      <c r="G29" s="55">
        <f>IF(ISNUMBER(E29),($D$14*((E29-$E$49)/$E$50)),"")</f>
      </c>
      <c r="H29" s="56">
        <f>IF(ISNUMBER(F29),(F29+G29),"")</f>
      </c>
    </row>
    <row r="30" spans="1:8" ht="12.75">
      <c r="A30" s="1"/>
      <c r="B30" s="49">
        <f>IF(ISNUMBER(F30),(RANK(H30,$H$19:$H$33,0)),"")</f>
      </c>
      <c r="C30" s="43"/>
      <c r="D30" s="50"/>
      <c r="E30" s="51"/>
      <c r="F30" s="54">
        <f>IF(ISNUMBER(E30),(-$D$13*((D30-$D$49)/$D$50)),"")</f>
      </c>
      <c r="G30" s="55">
        <f>IF(ISNUMBER(E30),($D$14*((E30-$E$49)/$E$50)),"")</f>
      </c>
      <c r="H30" s="56">
        <f>IF(ISNUMBER(F30),(F30+G30),"")</f>
      </c>
    </row>
    <row r="31" spans="1:8" ht="12.75">
      <c r="A31" s="1"/>
      <c r="B31" s="49">
        <f>IF(ISNUMBER(F31),(RANK(H31,$H$19:$H$33,0)),"")</f>
      </c>
      <c r="C31" s="43"/>
      <c r="D31" s="50"/>
      <c r="E31" s="51"/>
      <c r="F31" s="54">
        <f>IF(ISNUMBER(E31),(-$D$13*((D31-$D$49)/$D$50)),"")</f>
      </c>
      <c r="G31" s="55">
        <f>IF(ISNUMBER(E31),($D$14*((E31-$E$49)/$E$50)),"")</f>
      </c>
      <c r="H31" s="56">
        <f>IF(ISNUMBER(F31),(F31+G31),"")</f>
      </c>
    </row>
    <row r="32" spans="1:8" ht="12.75">
      <c r="A32" s="1"/>
      <c r="B32" s="49">
        <f>IF(ISNUMBER(F32),(RANK(H32,$H$19:$H$33,0)),"")</f>
      </c>
      <c r="C32" s="43"/>
      <c r="D32" s="50"/>
      <c r="E32" s="51"/>
      <c r="F32" s="54">
        <f>IF(ISNUMBER(E32),(-$D$13*((D32-$D$49)/$D$50)),"")</f>
      </c>
      <c r="G32" s="55">
        <f>IF(ISNUMBER(E32),($D$14*((E32-$E$49)/$E$50)),"")</f>
      </c>
      <c r="H32" s="56">
        <f>IF(ISNUMBER(F32),(F32+G32),"")</f>
      </c>
    </row>
    <row r="33" spans="1:8" ht="12.75">
      <c r="A33" s="1"/>
      <c r="B33" s="49">
        <f>IF(ISNUMBER(F33),(RANK(H33,$H$19:$H$33,0)),"")</f>
      </c>
      <c r="C33" s="43"/>
      <c r="D33" s="50"/>
      <c r="E33" s="51"/>
      <c r="F33" s="54">
        <f>IF(ISNUMBER(E33),(-$D$13*((D33-$D$49)/$D$50)),"")</f>
      </c>
      <c r="G33" s="55">
        <f>IF(ISNUMBER(E33),($D$14*((E33-$E$49)/$E$50)),"")</f>
      </c>
      <c r="H33" s="56">
        <f>IF(ISNUMBER(F33),(F33+G33),"")</f>
      </c>
    </row>
    <row r="34" spans="1:8" ht="12" customHeight="1">
      <c r="A34" s="27"/>
      <c r="B34" s="57"/>
      <c r="C34" s="58"/>
      <c r="D34" s="59"/>
      <c r="E34" s="59" t="s">
        <v>13</v>
      </c>
      <c r="F34" s="60">
        <f>SUM(F19:F33)</f>
        <v>0</v>
      </c>
      <c r="G34" s="60">
        <f>SUM(G19:G33)</f>
        <v>-2.192690473634684E-15</v>
      </c>
      <c r="H34" s="60">
        <f>SUM(H19:H33)</f>
        <v>-1.582067810090848E-15</v>
      </c>
    </row>
    <row r="35" spans="1:8" ht="12.75">
      <c r="A35" s="1"/>
      <c r="B35" s="1"/>
      <c r="D35" s="16"/>
      <c r="E35" s="61" t="s">
        <v>31</v>
      </c>
      <c r="F35" s="62">
        <f>IF(ISERR(STDEV(F19:F33)),"",STDEV(F19:F33))</f>
        <v>0.3</v>
      </c>
      <c r="G35" s="62">
        <f>IF(ISERR(STDEV(G19:G33)),"",STDEV(G19:G33))</f>
        <v>0.6999999999999998</v>
      </c>
      <c r="H35" s="62"/>
    </row>
    <row r="36" spans="1:8" ht="12.75">
      <c r="A36" s="1"/>
      <c r="B36" s="1"/>
      <c r="C36" s="1"/>
      <c r="D36" s="1"/>
      <c r="F36" s="63"/>
      <c r="G36" s="63"/>
      <c r="H36" s="63"/>
    </row>
    <row r="37" spans="1:8" ht="12.75">
      <c r="A37" s="1"/>
      <c r="B37" s="64" t="s">
        <v>32</v>
      </c>
      <c r="C37" s="64"/>
      <c r="D37" s="63"/>
      <c r="E37" s="65"/>
      <c r="F37" s="63"/>
      <c r="G37" s="63"/>
      <c r="H37" s="63"/>
    </row>
    <row r="38" spans="1:8" ht="12.75">
      <c r="A38" s="1"/>
      <c r="B38" s="64"/>
      <c r="C38" s="64"/>
      <c r="D38" s="63"/>
      <c r="E38" s="65"/>
      <c r="F38" s="10"/>
      <c r="G38" s="10"/>
      <c r="H38" s="10"/>
    </row>
    <row r="39" spans="1:8" ht="12.75">
      <c r="A39" s="1"/>
      <c r="B39" s="1" t="s">
        <v>33</v>
      </c>
      <c r="C39" s="10"/>
      <c r="D39" s="10"/>
      <c r="E39" s="66"/>
      <c r="F39" s="67" t="s">
        <v>34</v>
      </c>
      <c r="G39" s="68"/>
      <c r="H39" s="10"/>
    </row>
    <row r="40" spans="1:8" ht="12.75">
      <c r="A40" s="1"/>
      <c r="B40" s="1"/>
      <c r="C40" s="10"/>
      <c r="D40" s="10"/>
      <c r="E40" s="65"/>
      <c r="F40" s="69" t="s">
        <v>35</v>
      </c>
      <c r="G40" s="10"/>
      <c r="H40" s="10"/>
    </row>
    <row r="41" spans="1:8" ht="12.75">
      <c r="A41" s="1"/>
      <c r="B41" s="1"/>
      <c r="C41" s="10"/>
      <c r="D41" s="10"/>
      <c r="E41" s="65"/>
      <c r="F41" s="69"/>
      <c r="G41" s="10"/>
      <c r="H41" s="10"/>
    </row>
    <row r="42" spans="1:8" ht="12.75">
      <c r="A42" s="1"/>
      <c r="B42" s="1" t="s">
        <v>36</v>
      </c>
      <c r="C42" s="10"/>
      <c r="D42" s="10"/>
      <c r="E42" s="66"/>
      <c r="F42" s="67" t="s">
        <v>37</v>
      </c>
      <c r="G42" s="68"/>
      <c r="H42" s="1"/>
    </row>
    <row r="43" spans="1:8" ht="12.75">
      <c r="A43" s="1"/>
      <c r="B43" s="1"/>
      <c r="C43" s="10"/>
      <c r="D43" s="10"/>
      <c r="E43" s="65"/>
      <c r="F43" s="69" t="s">
        <v>38</v>
      </c>
      <c r="G43" s="1"/>
      <c r="H43" s="1"/>
    </row>
    <row r="44" spans="1:8" ht="12.75">
      <c r="A44" s="1"/>
      <c r="B44" s="70"/>
      <c r="C44" s="10"/>
      <c r="D44" s="10"/>
      <c r="F44" s="69"/>
      <c r="G44" s="1"/>
      <c r="H44" s="1"/>
    </row>
    <row r="45" spans="1:8" ht="12">
      <c r="A45" s="1"/>
      <c r="B45" s="70"/>
      <c r="C45" s="10"/>
      <c r="D45" s="10"/>
      <c r="F45" s="69"/>
      <c r="G45" s="1"/>
      <c r="H45" s="1"/>
    </row>
    <row r="46" spans="1:8" ht="12">
      <c r="A46" s="1"/>
      <c r="B46" s="1" t="s">
        <v>39</v>
      </c>
      <c r="C46" s="1"/>
      <c r="D46" s="1"/>
      <c r="F46" s="1"/>
      <c r="G46" s="1"/>
      <c r="H46" s="1"/>
    </row>
    <row r="47" spans="1:8" ht="12">
      <c r="A47" s="1"/>
      <c r="C47" s="1"/>
      <c r="D47" s="1"/>
      <c r="F47" s="1"/>
      <c r="G47" s="1"/>
      <c r="H47" s="1"/>
    </row>
    <row r="48" spans="1:8" ht="12">
      <c r="A48" s="1"/>
      <c r="C48" s="71"/>
      <c r="D48" s="72" t="s">
        <v>9</v>
      </c>
      <c r="E48" s="73" t="s">
        <v>20</v>
      </c>
      <c r="F48" s="74"/>
      <c r="G48" s="1"/>
      <c r="H48" s="1"/>
    </row>
    <row r="49" spans="1:8" ht="12">
      <c r="A49" s="1"/>
      <c r="C49" s="75" t="s">
        <v>40</v>
      </c>
      <c r="D49" s="76">
        <f>IF(ISERR(AVERAGE(D19:D33)),"",AVERAGE(D19:D33))</f>
        <v>284306.6666666667</v>
      </c>
      <c r="E49" s="77">
        <f>IF(ISERR(AVERAGE(E19:E33)),"",AVERAGE(E19:E33))</f>
        <v>87.55555555555556</v>
      </c>
      <c r="F49" s="74"/>
      <c r="G49" s="1"/>
      <c r="H49" s="1"/>
    </row>
    <row r="50" spans="1:8" ht="12">
      <c r="A50" s="1"/>
      <c r="C50" s="75" t="s">
        <v>41</v>
      </c>
      <c r="D50" s="76">
        <f>IF(ISERR(STDEV(D19:D33)),"",STDEV(D19:D33))</f>
        <v>134768.07019375917</v>
      </c>
      <c r="E50" s="77">
        <f>IF(ISERR(STDEV(E19:E33)),"",STDEV(E19:E33))</f>
        <v>4.18661889569349</v>
      </c>
      <c r="F50" s="74"/>
      <c r="G50" s="1"/>
      <c r="H50" s="1"/>
    </row>
    <row r="53" spans="3:6" ht="12">
      <c r="C53" s="78" t="s">
        <v>42</v>
      </c>
      <c r="F53" s="61"/>
    </row>
    <row r="54" spans="2:3" ht="12">
      <c r="B54" s="43"/>
      <c r="C54" s="79" t="s">
        <v>43</v>
      </c>
    </row>
    <row r="55" spans="2:7" ht="12">
      <c r="B55" s="43"/>
      <c r="C55" s="79" t="s">
        <v>44</v>
      </c>
      <c r="G55" s="61" t="s">
        <v>45</v>
      </c>
    </row>
    <row r="57" ht="12">
      <c r="B57" s="79" t="s">
        <v>46</v>
      </c>
    </row>
    <row r="58" ht="12">
      <c r="B58" s="80" t="s">
        <v>47</v>
      </c>
    </row>
    <row r="59" ht="12">
      <c r="B59" s="79" t="s">
        <v>48</v>
      </c>
    </row>
    <row r="60" ht="12">
      <c r="B60" s="79" t="s">
        <v>49</v>
      </c>
    </row>
    <row r="61" ht="12">
      <c r="B61" s="79" t="s">
        <v>50</v>
      </c>
    </row>
  </sheetData>
  <conditionalFormatting sqref="F16 G13 G15">
    <cfRule type="cellIs" priority="1" dxfId="0" operator="lessThan" stopIfTrue="1">
      <formula>0</formula>
    </cfRule>
  </conditionalFormatting>
  <conditionalFormatting sqref="B19:B34">
    <cfRule type="cellIs" priority="2" dxfId="1" operator="equal" stopIfTrue="1">
      <formula>1</formula>
    </cfRule>
  </conditionalFormatting>
  <printOptions/>
  <pageMargins left="0.39375" right="0.39375" top="1.1784722222222221" bottom="1.1229166666666668" header="0.5118055555555555" footer="0.5118055555555555"/>
  <pageSetup fitToHeight="1" fitToWidth="1" horizontalDpi="300" verticalDpi="300" orientation="portrait" paperSize="9"/>
  <headerFooter alignWithMargins="0">
    <oddHeader>&amp;C&amp;"Times New Roman,Kursivoitu"&amp;12Hinta-laatu -arvionti,
standardointimenetelmä&amp;R&amp;"Arial,Kursivoitu"version 1.0.1, 16.11.2009</oddHeader>
    <oddFooter>&amp;L&amp;"Arial,Kursivoitu"http://www.atl.fi/index.php?id=267&amp;C&amp;"Arial,Kursivoitu"Price-quality assessment
STANDARDIZATION METHOD&amp;R&amp;"Arial,Kursivoitu" Printed: &amp;D &amp;T</oddFooter>
  </headerFooter>
  <rowBreaks count="8" manualBreakCount="8">
    <brk id="71" max="255" man="1"/>
    <brk id="89" max="255" man="1"/>
    <brk id="107" max="255" man="1"/>
    <brk id="125" max="255" man="1"/>
    <brk id="143" max="255" man="1"/>
    <brk id="161" max="255" man="1"/>
    <brk id="179" max="255" man="1"/>
    <brk id="197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SheetLayoutView="100" workbookViewId="0" topLeftCell="C1">
      <selection activeCell="N31" activeCellId="1" sqref="D31 N31"/>
    </sheetView>
  </sheetViews>
  <sheetFormatPr defaultColWidth="10.0039062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Kimmo Liimatainen</cp:lastModifiedBy>
  <cp:lastPrinted>2009-11-16T18:01:25Z</cp:lastPrinted>
  <dcterms:created xsi:type="dcterms:W3CDTF">2006-05-22T12:20:03Z</dcterms:created>
  <dcterms:modified xsi:type="dcterms:W3CDTF">2009-11-17T07:31:06Z</dcterms:modified>
  <cp:category/>
  <cp:version/>
  <cp:contentType/>
  <cp:contentStatus/>
  <cp:revision>75</cp:revision>
</cp:coreProperties>
</file>